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<sst xmlns="http://schemas.openxmlformats.org/spreadsheetml/2006/main" count="17" uniqueCount="17">
  <si>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</si>
  <si>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 xml:space="preserve">2023年度实际种粮农民一次性补贴发放情况统计表                                                </t>
  </si>
  <si>
    <t>序号</t>
  </si>
  <si>
    <t>乡镇</t>
  </si>
  <si>
    <t>应补贴户数（户）</t>
  </si>
  <si>
    <t>应补贴面积(亩）</t>
  </si>
  <si>
    <t>补贴标准(元/亩)</t>
  </si>
  <si>
    <t>应补贴金额（元）</t>
  </si>
  <si>
    <t>实际补贴金额（元）</t>
  </si>
  <si>
    <t>备注</t>
  </si>
  <si>
    <t>洛阳镇</t>
  </si>
  <si>
    <t>东园镇</t>
  </si>
  <si>
    <t>张坂镇</t>
  </si>
  <si>
    <t>百崎乡</t>
  </si>
  <si>
    <t>合计</t>
  </si>
  <si>
    <t>说明：</t>
  </si>
  <si>
    <t>实际补贴金额=应补贴金额-面积占比*81.77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</si>
</sst>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4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b/>
      <sz val="14"/>
      <name val="Calibri Light"/>
      <family val="0"/>
    </font>
    <font>
      <b/>
      <sz val="14"/>
      <color indexed="63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shrinkToFit="1"/>
    </xf>
    <xf numFmtId="4" fontId="8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57;&#25918;&#26126;&#32454;\2023&#24180;&#24230;&#23454;&#38469;&#31181;&#31918;&#20892;&#27665;&#19968;&#27425;&#24615;&#34917;&#36148;&#21457;&#25918;&#24773;&#20917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台商区"/>
      <sheetName val="洛阳镇"/>
      <sheetName val="东园镇"/>
      <sheetName val="张坂镇"/>
      <sheetName val="百崎乡"/>
      <sheetName val="明细表"/>
    </sheetNames>
    <sheetDataSet>
      <sheetData sheetId="1">
        <row r="14">
          <cell r="C14">
            <v>3098</v>
          </cell>
          <cell r="D14">
            <v>5506.610000000001</v>
          </cell>
        </row>
      </sheetData>
      <sheetData sheetId="2">
        <row r="14">
          <cell r="C14">
            <v>3506</v>
          </cell>
          <cell r="D14">
            <v>1656.1300000000003</v>
          </cell>
        </row>
      </sheetData>
      <sheetData sheetId="3">
        <row r="15">
          <cell r="C15">
            <v>2923</v>
          </cell>
          <cell r="D15">
            <v>4300.28</v>
          </cell>
        </row>
      </sheetData>
      <sheetData sheetId="4">
        <row r="9">
          <cell r="C9">
            <v>2502</v>
          </cell>
          <cell r="D9">
            <v>689.35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5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9.25390625" style="1" customWidth="1"/>
    <col min="2" max="2" width="21.00390625" style="1" customWidth="1"/>
    <col min="3" max="3" width="22.625" style="1" customWidth="1"/>
    <col min="4" max="6" width="21.75390625" style="1" customWidth="1"/>
    <col min="7" max="7" width="20.375" style="1" customWidth="1"/>
    <col min="8" max="8" width="16.625" style="1" customWidth="1"/>
    <col min="9" max="9" width="20.50390625" style="1" customWidth="1"/>
    <col min="10" max="10" width="16.625" style="1" customWidth="1"/>
    <col min="11" max="11" width="17.875" style="1" customWidth="1"/>
    <col min="12" max="12" width="10.375" style="1" customWidth="1"/>
    <col min="13" max="14" width="9.00390625" style="1" customWidth="1"/>
    <col min="15" max="15" width="13.125" style="1" customWidth="1"/>
    <col min="16" max="16" width="15.875" style="1" customWidth="1"/>
    <col min="17" max="17" width="11.75390625" style="1" customWidth="1"/>
    <col min="18" max="18" width="9.00390625" style="1" customWidth="1"/>
    <col min="19" max="20" width="15.875" style="1" customWidth="1"/>
    <col min="21" max="21" width="12.375" style="1" customWidth="1"/>
    <col min="22" max="22" width="9.00390625" style="1" customWidth="1"/>
    <col min="23" max="23" width="13.125" style="1" customWidth="1"/>
    <col min="24" max="24" width="15.875" style="1" bestFit="1" customWidth="1"/>
    <col min="25" max="25" width="13.125" style="1" bestFit="1" customWidth="1"/>
    <col min="26" max="16384" width="9.00390625" style="1" customWidth="1"/>
  </cols>
  <sheetData>
    <row r="1" s="1" customFormat="1" ht="22.5" customHeight="1">
      <c r="A1" s="5" t="s">
        <v>0</v>
      </c>
    </row>
    <row r="2" spans="1:245" s="2" customFormat="1" ht="8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</row>
    <row r="3" spans="1:244" s="3" customFormat="1" ht="42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</row>
    <row r="4" spans="1:16" s="4" customFormat="1" ht="60" customHeight="1">
      <c r="A4" s="12">
        <v>1</v>
      </c>
      <c r="B4" s="12" t="s">
        <v>10</v>
      </c>
      <c r="C4" s="12">
        <f>'[1]洛阳镇'!C14</f>
        <v>3098</v>
      </c>
      <c r="D4" s="12">
        <f>'[1]洛阳镇'!D14</f>
        <v>5506.610000000001</v>
      </c>
      <c r="E4" s="12">
        <v>12.35</v>
      </c>
      <c r="F4" s="12">
        <v>68006.63</v>
      </c>
      <c r="G4" s="12">
        <v>67969.58</v>
      </c>
      <c r="H4" s="12"/>
      <c r="P4" s="17"/>
    </row>
    <row r="5" spans="1:16" s="4" customFormat="1" ht="60" customHeight="1">
      <c r="A5" s="12">
        <v>2</v>
      </c>
      <c r="B5" s="12" t="s">
        <v>11</v>
      </c>
      <c r="C5" s="12">
        <f>'[1]东园镇'!C14</f>
        <v>3506</v>
      </c>
      <c r="D5" s="12">
        <f>'[1]东园镇'!D14</f>
        <v>1656.1300000000003</v>
      </c>
      <c r="E5" s="12"/>
      <c r="F5" s="12">
        <v>20453.21</v>
      </c>
      <c r="G5" s="12">
        <v>20442.07</v>
      </c>
      <c r="H5" s="12"/>
      <c r="P5" s="17"/>
    </row>
    <row r="6" spans="1:16" s="4" customFormat="1" ht="60" customHeight="1">
      <c r="A6" s="12">
        <v>3</v>
      </c>
      <c r="B6" s="12" t="s">
        <v>12</v>
      </c>
      <c r="C6" s="12">
        <f>'[1]张坂镇'!C15</f>
        <v>2923</v>
      </c>
      <c r="D6" s="12">
        <f>'[1]张坂镇'!D15</f>
        <v>4300.28</v>
      </c>
      <c r="E6" s="12"/>
      <c r="F6" s="12">
        <v>53108.46</v>
      </c>
      <c r="G6" s="12">
        <v>53079.52</v>
      </c>
      <c r="H6" s="12"/>
      <c r="P6" s="17"/>
    </row>
    <row r="7" spans="1:16" s="4" customFormat="1" ht="60" customHeight="1">
      <c r="A7" s="12">
        <v>4</v>
      </c>
      <c r="B7" s="12" t="s">
        <v>13</v>
      </c>
      <c r="C7" s="12">
        <f>'[1]百崎乡'!C9</f>
        <v>2502</v>
      </c>
      <c r="D7" s="12">
        <f>'[1]百崎乡'!D9</f>
        <v>689.35</v>
      </c>
      <c r="E7" s="12"/>
      <c r="F7" s="12">
        <v>8513.47</v>
      </c>
      <c r="G7" s="13">
        <v>8508.83</v>
      </c>
      <c r="H7" s="12"/>
      <c r="P7" s="17"/>
    </row>
    <row r="8" spans="1:8" s="4" customFormat="1" ht="60" customHeight="1">
      <c r="A8" s="12" t="s">
        <v>14</v>
      </c>
      <c r="B8" s="12"/>
      <c r="C8" s="12">
        <f aca="true" t="shared" si="0" ref="C8:G8">SUM(C4:C7)</f>
        <v>12029</v>
      </c>
      <c r="D8" s="12">
        <f t="shared" si="0"/>
        <v>12152.37</v>
      </c>
      <c r="E8" s="12">
        <v>12.35</v>
      </c>
      <c r="F8" s="12">
        <f t="shared" si="0"/>
        <v>150081.77</v>
      </c>
      <c r="G8" s="12">
        <f t="shared" si="0"/>
        <v>149999.99999999997</v>
      </c>
      <c r="H8" s="12"/>
    </row>
    <row r="9" spans="1:2" s="1" customFormat="1" ht="37.5" customHeight="1">
      <c r="A9" s="14" t="s">
        <v>15</v>
      </c>
      <c r="B9" s="1" t="s">
        <v>16</v>
      </c>
    </row>
    <row r="10" spans="6:7" s="1" customFormat="1" ht="21.75" customHeight="1" hidden="1">
      <c r="F10" s="1">
        <v>150000</v>
      </c>
      <c r="G10" s="1">
        <f>F8-F10</f>
        <v>81.76999999998952</v>
      </c>
    </row>
    <row r="11" spans="4:9" s="1" customFormat="1" ht="21.75" customHeight="1" hidden="1">
      <c r="D11" s="1">
        <v>5506.61</v>
      </c>
      <c r="E11" s="1">
        <f aca="true" t="shared" si="1" ref="E11:E14">D11/$D$15</f>
        <v>0.45313054161451627</v>
      </c>
      <c r="F11" s="1">
        <f aca="true" t="shared" si="2" ref="F11:F14">E11*$G$10</f>
        <v>37.052484387814246</v>
      </c>
      <c r="G11" s="1">
        <f aca="true" t="shared" si="3" ref="G11:G14">ROUND(F11,2)</f>
        <v>37.05</v>
      </c>
      <c r="H11" s="1">
        <v>68006.63</v>
      </c>
      <c r="I11" s="1">
        <f aca="true" t="shared" si="4" ref="I11:I14">H11-G11</f>
        <v>67969.58</v>
      </c>
    </row>
    <row r="12" spans="4:9" s="1" customFormat="1" ht="21.75" customHeight="1" hidden="1">
      <c r="D12" s="1">
        <v>1656.1300000000003</v>
      </c>
      <c r="E12" s="1">
        <f t="shared" si="1"/>
        <v>0.1362804127919081</v>
      </c>
      <c r="F12" s="1">
        <f t="shared" si="2"/>
        <v>11.143649353992899</v>
      </c>
      <c r="G12" s="1">
        <f t="shared" si="3"/>
        <v>11.14</v>
      </c>
      <c r="H12" s="1">
        <v>20453.21</v>
      </c>
      <c r="I12" s="1">
        <f t="shared" si="4"/>
        <v>20442.07</v>
      </c>
    </row>
    <row r="13" spans="4:9" s="1" customFormat="1" ht="15.75" customHeight="1" hidden="1">
      <c r="D13" s="1">
        <v>4300.28</v>
      </c>
      <c r="E13" s="1">
        <f t="shared" si="1"/>
        <v>0.3538634850650531</v>
      </c>
      <c r="F13" s="1">
        <f t="shared" si="2"/>
        <v>28.935417173765686</v>
      </c>
      <c r="G13" s="1">
        <f t="shared" si="3"/>
        <v>28.94</v>
      </c>
      <c r="H13" s="1">
        <v>53108.46</v>
      </c>
      <c r="I13" s="1">
        <f t="shared" si="4"/>
        <v>53079.52</v>
      </c>
    </row>
    <row r="14" spans="4:9" s="1" customFormat="1" ht="18.75" customHeight="1" hidden="1">
      <c r="D14" s="1">
        <v>689.3500000000031</v>
      </c>
      <c r="E14" s="1">
        <f t="shared" si="1"/>
        <v>0.05672556052852267</v>
      </c>
      <c r="F14" s="1">
        <f t="shared" si="2"/>
        <v>4.638449084416704</v>
      </c>
      <c r="G14" s="1">
        <f t="shared" si="3"/>
        <v>4.64</v>
      </c>
      <c r="H14" s="1">
        <v>8513.47</v>
      </c>
      <c r="I14" s="1">
        <f t="shared" si="4"/>
        <v>8508.83</v>
      </c>
    </row>
    <row r="15" spans="4:9" s="1" customFormat="1" ht="15.75" customHeight="1" hidden="1">
      <c r="D15" s="1">
        <v>12152.37</v>
      </c>
      <c r="E15" s="1">
        <f aca="true" t="shared" si="5" ref="E15:I15">SUM(E11:E14)</f>
        <v>1</v>
      </c>
      <c r="F15" s="1">
        <f t="shared" si="5"/>
        <v>81.76999999998954</v>
      </c>
      <c r="G15" s="1">
        <f t="shared" si="5"/>
        <v>81.77</v>
      </c>
      <c r="H15" s="1">
        <f t="shared" si="5"/>
        <v>150081.77</v>
      </c>
      <c r="I15" s="1">
        <f t="shared" si="5"/>
        <v>149999.99999999997</v>
      </c>
    </row>
    <row r="16" s="1" customFormat="1" ht="21.75" customHeight="1"/>
    <row r="17" s="1" customFormat="1" ht="21.75" customHeight="1"/>
    <row r="18" s="1" customFormat="1" ht="21.75" customHeight="1"/>
  </sheetData>
  <sheetProtection/>
  <mergeCells count="3">
    <mergeCell ref="A2:I2"/>
    <mergeCell ref="A8:B8"/>
    <mergeCell ref="E4:E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2023-06-09T01:12:50Z</dcterms:created>
  <dcterms:modified xsi:type="dcterms:W3CDTF">2023-06-09T01:13:32Z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